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Sheet2" sheetId="2" r:id="rId1"/>
    <sheet name="Sheet3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<sst xmlns="http://schemas.openxmlformats.org/spreadsheetml/2006/main" count="62" uniqueCount="57">
  <si>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U-19</t>
  </si>
  <si>
    <t>Klubid</t>
  </si>
  <si>
    <t>PSK</t>
  </si>
  <si>
    <t>Energia</t>
  </si>
  <si>
    <t>Sofron</t>
  </si>
  <si>
    <t>Kiviõli</t>
  </si>
  <si>
    <t>PKKalev</t>
  </si>
  <si>
    <t>Järve-Boxing</t>
  </si>
  <si>
    <t>OMK</t>
  </si>
  <si>
    <t>Loit</t>
  </si>
  <si>
    <t>TÜASK</t>
  </si>
  <si>
    <t>Dünamo</t>
  </si>
  <si>
    <t>Kreenholm</t>
  </si>
  <si>
    <t>ATP</t>
  </si>
  <si>
    <t>Kontakt</t>
  </si>
  <si>
    <t>Sillamäe Kalev</t>
  </si>
  <si>
    <t>U15</t>
  </si>
  <si>
    <t>U17</t>
  </si>
  <si>
    <t>Eesti MV 2020</t>
  </si>
  <si>
    <t>III.koht</t>
  </si>
  <si>
    <t>V.-VIII.koht</t>
  </si>
  <si>
    <t>2020 Euroopa MV U19 (Budva)</t>
  </si>
  <si>
    <t>2020 Euroopa MV U17 Sofia</t>
  </si>
  <si>
    <t>KOKKU</t>
  </si>
  <si>
    <t>Legend</t>
  </si>
  <si>
    <t>2020 EM U19 koondis (Budva)</t>
  </si>
  <si>
    <t>2020 EM U17 (Sofia)</t>
  </si>
  <si>
    <t>Diana Gorišnaja, 3.koht - Kiviõli PK</t>
  </si>
  <si>
    <t>Matvei Starikov, 9.koht - Sofron</t>
  </si>
  <si>
    <t>Aleksandra Meliss, 3.koht - Kreenholm</t>
  </si>
  <si>
    <t>Igor Antonov, 9.koht - Sofron</t>
  </si>
  <si>
    <t>Makar Vdovitsenko, 9.koht - OMK</t>
  </si>
  <si>
    <t>Joosep Palm, 3.koht - Kontakt</t>
  </si>
  <si>
    <t>EMV korraldamine (U15, U17)</t>
  </si>
  <si>
    <t>Kuulumine koondise koosseisu (5p/poksija)</t>
  </si>
  <si>
    <t>III.koht (U19: 20p)</t>
  </si>
  <si>
    <t>Matši võit (U19: 15p)</t>
  </si>
  <si>
    <t>Matši võit (U17: 10p)</t>
  </si>
  <si>
    <t>Koostas:</t>
  </si>
  <si>
    <t>Jelena Kalbina, EPL peasekretär</t>
  </si>
  <si>
    <t>Käesolev tabel on aluseks 2021.aasta noortespordi toetuse summade määramisel</t>
  </si>
  <si>
    <t>J.N.</t>
  </si>
  <si>
    <t>Eesti Poksiliidu liikmesklubide paremusjärjestus 2020.aasta klubide tulemuslikkuse alusel</t>
  </si>
  <si>
    <t>Tabeli koostamisel on lähtutud "Eesti Poksiliidu liikmesklubide noortetoetuse võistluspunktide arvestamise korrast" ning klubide kasvandike 2020.aasta tiitlivõistluste tulemustest</t>
  </si>
  <si>
    <t>NT100%</t>
  </si>
  <si>
    <t>NT25%</t>
  </si>
  <si>
    <t>NT75%</t>
  </si>
  <si>
    <t>%</t>
  </si>
  <si>
    <t>Kontroll</t>
  </si>
  <si>
    <t>NT</t>
  </si>
  <si>
    <t>NT laekumine EPL-le</t>
  </si>
  <si>
    <t>NT klubile</t>
  </si>
  <si>
    <t>kontroll</t>
  </si>
  <si>
    <t>EPL juhatuse otsus, väljavõte protokollist Nr J-20/03/2021</t>
  </si>
  <si>
    <t>NT 1.makse 05.05</t>
  </si>
  <si>
    <t>NT 2.makse 20.05</t>
  </si>
  <si>
    <t>Tallinnas, 20.03.2021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</si>
</sst>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0" fillId="0" borderId="0" xfId="20">
      <alignment/>
      <protection/>
    </xf>
    <xf numFmtId="0" fontId="0" fillId="0" borderId="0" xfId="20" applyBorder="1">
      <alignment/>
      <protection/>
    </xf>
    <xf numFmtId="0" fontId="3" fillId="0" borderId="0" xfId="20" applyFont="1" applyFill="1" applyBorder="1" applyAlignment="1">
      <alignment horizontal="center"/>
      <protection/>
    </xf>
    <xf numFmtId="0" fontId="2" fillId="0" borderId="0" xfId="0" applyFont="1"/>
    <xf numFmtId="0" fontId="4" fillId="0" borderId="0" xfId="0" applyFont="1"/>
    <xf numFmtId="164" fontId="2" fillId="0" borderId="1" xfId="20" applyNumberFormat="1" applyFont="1" applyFill="1" applyBorder="1" applyAlignment="1">
      <alignment horizontal="center"/>
      <protection/>
    </xf>
    <xf numFmtId="164" fontId="2" fillId="0" borderId="2" xfId="20" applyNumberFormat="1" applyFont="1" applyFill="1" applyBorder="1" applyAlignment="1">
      <alignment horizontal="center"/>
      <protection/>
    </xf>
    <xf numFmtId="164" fontId="2" fillId="0" borderId="3" xfId="20" applyNumberFormat="1" applyFont="1" applyFill="1" applyBorder="1" applyAlignment="1">
      <alignment horizontal="center"/>
      <protection/>
    </xf>
    <xf numFmtId="164" fontId="2" fillId="0" borderId="4" xfId="0" applyNumberFormat="1" applyFont="1" applyFill="1" applyBorder="1"/>
    <xf numFmtId="164" fontId="2" fillId="0" borderId="4" xfId="20" applyNumberFormat="1" applyFont="1" applyFill="1" applyBorder="1" applyAlignment="1">
      <alignment horizontal="center"/>
      <protection/>
    </xf>
    <xf numFmtId="164" fontId="2" fillId="0" borderId="5" xfId="20" applyNumberFormat="1" applyFont="1" applyFill="1" applyBorder="1" applyAlignment="1">
      <alignment horizontal="center"/>
      <protection/>
    </xf>
    <xf numFmtId="164" fontId="2" fillId="0" borderId="6" xfId="20" applyNumberFormat="1" applyFont="1" applyFill="1" applyBorder="1" applyAlignment="1">
      <alignment horizontal="center"/>
      <protection/>
    </xf>
    <xf numFmtId="0" fontId="2" fillId="0" borderId="2" xfId="20" applyNumberFormat="1" applyFont="1" applyFill="1" applyBorder="1" applyAlignment="1">
      <alignment horizontal="center"/>
      <protection/>
    </xf>
    <xf numFmtId="0" fontId="2" fillId="0" borderId="4" xfId="20" applyNumberFormat="1" applyFont="1" applyFill="1" applyBorder="1" applyAlignment="1">
      <alignment horizontal="center"/>
      <protection/>
    </xf>
    <xf numFmtId="0" fontId="2" fillId="0" borderId="7" xfId="20" applyNumberFormat="1" applyFont="1" applyFill="1" applyBorder="1" applyAlignment="1">
      <alignment horizontal="center"/>
      <protection/>
    </xf>
    <xf numFmtId="0" fontId="2" fillId="0" borderId="3" xfId="20" applyNumberFormat="1" applyFont="1" applyFill="1" applyBorder="1" applyAlignment="1">
      <alignment horizontal="center"/>
      <protection/>
    </xf>
    <xf numFmtId="164" fontId="2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/>
      <protection/>
    </xf>
    <xf numFmtId="0" fontId="5" fillId="0" borderId="0" xfId="20" applyFont="1" applyBorder="1" applyAlignment="1">
      <alignment horizontal="right"/>
      <protection/>
    </xf>
    <xf numFmtId="14" fontId="6" fillId="0" borderId="0" xfId="0" applyNumberFormat="1" applyFont="1"/>
    <xf numFmtId="0" fontId="3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20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20" applyFont="1" applyFill="1" applyBorder="1">
      <alignment/>
      <protection/>
    </xf>
    <xf numFmtId="0" fontId="2" fillId="2" borderId="13" xfId="20" applyFont="1" applyFill="1" applyBorder="1">
      <alignment/>
      <protection/>
    </xf>
    <xf numFmtId="0" fontId="2" fillId="2" borderId="18" xfId="20" applyFont="1" applyFill="1" applyBorder="1">
      <alignment/>
      <protection/>
    </xf>
    <xf numFmtId="0" fontId="2" fillId="2" borderId="19" xfId="0" applyFont="1" applyFill="1" applyBorder="1"/>
    <xf numFmtId="1" fontId="0" fillId="0" borderId="0" xfId="0" applyNumberFormat="1"/>
    <xf numFmtId="0" fontId="7" fillId="3" borderId="3" xfId="0" applyFont="1" applyFill="1" applyBorder="1"/>
    <xf numFmtId="1" fontId="7" fillId="3" borderId="3" xfId="0" applyNumberFormat="1" applyFont="1" applyFill="1" applyBorder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20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8" fillId="0" borderId="0" xfId="0" applyFont="1"/>
    <xf numFmtId="1" fontId="2" fillId="2" borderId="23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20" applyFont="1" applyFill="1" applyBorder="1" applyAlignment="1">
      <alignment horizontal="center" vertical="center"/>
      <protection/>
    </xf>
    <xf numFmtId="0" fontId="2" fillId="2" borderId="2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64" zoomScaleNormal="64" workbookViewId="0" topLeftCell="A7">
      <selection activeCell="B25" sqref="B25"/>
    </sheetView>
  </sheetViews>
  <sheetFormatPr defaultColWidth="9.140625" defaultRowHeight="15"/>
  <cols>
    <col min="1" max="1" width="3.421875" style="4" customWidth="1"/>
    <col min="2" max="2" width="14.8515625" style="0" customWidth="1"/>
    <col min="6" max="6" width="12.140625" style="0" customWidth="1"/>
    <col min="10" max="10" width="10.8515625" style="0" customWidth="1"/>
    <col min="14" max="14" width="12.7109375" style="0" customWidth="1"/>
    <col min="15" max="15" width="10.140625" style="0" customWidth="1"/>
    <col min="16" max="18" width="10.140625" style="53" customWidth="1"/>
    <col min="20" max="20" width="33.00390625" style="0" customWidth="1"/>
  </cols>
  <sheetData>
    <row r="1" ht="15.5">
      <c r="B1" s="3"/>
    </row>
    <row r="2" spans="2:12" ht="15.5">
      <c r="B2" s="39" t="s">
        <v>42</v>
      </c>
      <c r="L2" t="s">
        <v>56</v>
      </c>
    </row>
    <row r="3" ht="15.5">
      <c r="B3" s="39" t="s">
        <v>53</v>
      </c>
    </row>
    <row r="4" ht="15.5">
      <c r="B4" s="39"/>
    </row>
    <row r="5" ht="15">
      <c r="B5" s="41" t="s">
        <v>43</v>
      </c>
    </row>
    <row r="6" ht="15">
      <c r="B6" s="40" t="s">
        <v>40</v>
      </c>
    </row>
    <row r="7" ht="15" thickBot="1">
      <c r="B7" s="40"/>
    </row>
    <row r="8" spans="1:18" ht="15" thickBot="1">
      <c r="A8" s="76" t="s">
        <v>41</v>
      </c>
      <c r="B8" s="83" t="s">
        <v>1</v>
      </c>
      <c r="C8" s="78" t="s">
        <v>18</v>
      </c>
      <c r="D8" s="79"/>
      <c r="E8" s="80"/>
      <c r="F8" s="78" t="s">
        <v>21</v>
      </c>
      <c r="G8" s="79"/>
      <c r="H8" s="79"/>
      <c r="I8" s="80"/>
      <c r="J8" s="78" t="s">
        <v>22</v>
      </c>
      <c r="K8" s="79"/>
      <c r="L8" s="79"/>
      <c r="M8" s="80"/>
      <c r="N8" s="81" t="s">
        <v>33</v>
      </c>
      <c r="O8" s="74" t="s">
        <v>23</v>
      </c>
      <c r="P8" s="71" t="s">
        <v>51</v>
      </c>
      <c r="Q8" s="72"/>
      <c r="R8" s="73"/>
    </row>
    <row r="9" spans="1:18" ht="73" thickBot="1">
      <c r="A9" s="77"/>
      <c r="B9" s="84"/>
      <c r="C9" s="43" t="s">
        <v>16</v>
      </c>
      <c r="D9" s="44" t="s">
        <v>17</v>
      </c>
      <c r="E9" s="45" t="s">
        <v>0</v>
      </c>
      <c r="F9" s="46" t="s">
        <v>34</v>
      </c>
      <c r="G9" s="47" t="s">
        <v>36</v>
      </c>
      <c r="H9" s="47" t="s">
        <v>35</v>
      </c>
      <c r="I9" s="48" t="s">
        <v>20</v>
      </c>
      <c r="J9" s="46" t="s">
        <v>34</v>
      </c>
      <c r="K9" s="47" t="s">
        <v>37</v>
      </c>
      <c r="L9" s="47" t="s">
        <v>19</v>
      </c>
      <c r="M9" s="48" t="s">
        <v>20</v>
      </c>
      <c r="N9" s="82"/>
      <c r="O9" s="75"/>
      <c r="P9" s="58" t="s">
        <v>49</v>
      </c>
      <c r="Q9" s="61" t="s">
        <v>54</v>
      </c>
      <c r="R9" s="58" t="s">
        <v>55</v>
      </c>
    </row>
    <row r="10" spans="1:18" ht="15">
      <c r="A10" s="52">
        <v>1</v>
      </c>
      <c r="B10" s="49" t="s">
        <v>2</v>
      </c>
      <c r="C10" s="6">
        <v>29</v>
      </c>
      <c r="D10" s="15">
        <v>16</v>
      </c>
      <c r="E10" s="35">
        <v>38.5</v>
      </c>
      <c r="F10" s="21"/>
      <c r="G10" s="22"/>
      <c r="H10" s="22"/>
      <c r="I10" s="23"/>
      <c r="J10" s="21"/>
      <c r="K10" s="22"/>
      <c r="L10" s="22"/>
      <c r="M10" s="23"/>
      <c r="N10" s="18"/>
      <c r="O10" s="68">
        <f>SUM(C10:N10)</f>
        <v>83.5</v>
      </c>
      <c r="P10" s="66">
        <f>O10*$C$30/$O$25</f>
        <v>4144.267842323651</v>
      </c>
      <c r="Q10" s="62">
        <v>2000</v>
      </c>
      <c r="R10" s="60">
        <f aca="true" t="shared" si="0" ref="R10:R15">P10-Q10</f>
        <v>2144.267842323651</v>
      </c>
    </row>
    <row r="11" spans="1:20" ht="15">
      <c r="A11" s="42">
        <v>2</v>
      </c>
      <c r="B11" s="50" t="s">
        <v>3</v>
      </c>
      <c r="C11" s="13">
        <v>26</v>
      </c>
      <c r="D11" s="8">
        <v>18</v>
      </c>
      <c r="E11" s="14">
        <v>27</v>
      </c>
      <c r="F11" s="24"/>
      <c r="G11" s="25"/>
      <c r="H11" s="25"/>
      <c r="I11" s="26"/>
      <c r="J11" s="24"/>
      <c r="K11" s="25"/>
      <c r="L11" s="25"/>
      <c r="M11" s="26"/>
      <c r="N11" s="30">
        <v>10</v>
      </c>
      <c r="O11" s="69">
        <f aca="true" t="shared" si="1" ref="O11:O24">SUM(C11:N11)</f>
        <v>81</v>
      </c>
      <c r="P11" s="66">
        <f aca="true" t="shared" si="2" ref="P11:P24">O11*$C$30/$O$25</f>
        <v>4020.187966804979</v>
      </c>
      <c r="Q11" s="63">
        <v>2000</v>
      </c>
      <c r="R11" s="60">
        <f t="shared" si="0"/>
        <v>2020.1879668049792</v>
      </c>
      <c r="T11" s="5" t="s">
        <v>24</v>
      </c>
    </row>
    <row r="12" spans="1:18" ht="15">
      <c r="A12" s="42">
        <v>3</v>
      </c>
      <c r="B12" s="50" t="s">
        <v>8</v>
      </c>
      <c r="C12" s="7">
        <v>41</v>
      </c>
      <c r="D12" s="8">
        <v>24.5</v>
      </c>
      <c r="E12" s="10">
        <v>4</v>
      </c>
      <c r="F12" s="24"/>
      <c r="G12" s="25"/>
      <c r="H12" s="25"/>
      <c r="I12" s="26"/>
      <c r="J12" s="24">
        <v>5</v>
      </c>
      <c r="K12" s="25"/>
      <c r="L12" s="25"/>
      <c r="M12" s="26"/>
      <c r="N12" s="19"/>
      <c r="O12" s="69">
        <f t="shared" si="1"/>
        <v>74.5</v>
      </c>
      <c r="P12" s="66">
        <f t="shared" si="2"/>
        <v>3697.5802904564316</v>
      </c>
      <c r="Q12" s="63">
        <v>2000</v>
      </c>
      <c r="R12" s="60">
        <f t="shared" si="0"/>
        <v>1697.5802904564316</v>
      </c>
    </row>
    <row r="13" spans="1:20" ht="15">
      <c r="A13" s="42">
        <v>4</v>
      </c>
      <c r="B13" s="50" t="s">
        <v>5</v>
      </c>
      <c r="C13" s="7">
        <v>2.5</v>
      </c>
      <c r="D13" s="8">
        <v>12</v>
      </c>
      <c r="E13" s="10">
        <v>16.5</v>
      </c>
      <c r="F13" s="24">
        <v>5</v>
      </c>
      <c r="G13" s="25">
        <v>15</v>
      </c>
      <c r="H13" s="25">
        <v>20</v>
      </c>
      <c r="I13" s="26"/>
      <c r="J13" s="24"/>
      <c r="K13" s="25"/>
      <c r="L13" s="25"/>
      <c r="M13" s="26"/>
      <c r="N13" s="19"/>
      <c r="O13" s="69">
        <f t="shared" si="1"/>
        <v>71</v>
      </c>
      <c r="P13" s="66">
        <f t="shared" si="2"/>
        <v>3523.8684647302903</v>
      </c>
      <c r="Q13" s="63">
        <v>2000</v>
      </c>
      <c r="R13" s="60">
        <f t="shared" si="0"/>
        <v>1523.8684647302903</v>
      </c>
      <c r="T13" s="4" t="s">
        <v>25</v>
      </c>
    </row>
    <row r="14" spans="1:18" ht="15">
      <c r="A14" s="52">
        <v>5</v>
      </c>
      <c r="B14" s="50" t="s">
        <v>4</v>
      </c>
      <c r="C14" s="7">
        <v>19.5</v>
      </c>
      <c r="D14" s="8">
        <v>15</v>
      </c>
      <c r="E14" s="14">
        <v>19.5</v>
      </c>
      <c r="F14" s="24">
        <v>5</v>
      </c>
      <c r="G14" s="25"/>
      <c r="H14" s="25"/>
      <c r="I14" s="26"/>
      <c r="J14" s="24">
        <v>5</v>
      </c>
      <c r="K14" s="25"/>
      <c r="L14" s="25"/>
      <c r="M14" s="26"/>
      <c r="N14" s="19"/>
      <c r="O14" s="69">
        <f t="shared" si="1"/>
        <v>64</v>
      </c>
      <c r="P14" s="66">
        <f t="shared" si="2"/>
        <v>3176.4448132780085</v>
      </c>
      <c r="Q14" s="63">
        <v>2000</v>
      </c>
      <c r="R14" s="60">
        <f t="shared" si="0"/>
        <v>1176.4448132780085</v>
      </c>
    </row>
    <row r="15" spans="1:20" ht="15">
      <c r="A15" s="42">
        <v>6</v>
      </c>
      <c r="B15" s="50" t="s">
        <v>12</v>
      </c>
      <c r="C15" s="7">
        <v>11</v>
      </c>
      <c r="D15" s="8">
        <v>23</v>
      </c>
      <c r="E15" s="9"/>
      <c r="F15" s="24"/>
      <c r="G15" s="25"/>
      <c r="H15" s="25"/>
      <c r="I15" s="26"/>
      <c r="J15" s="24">
        <v>5</v>
      </c>
      <c r="K15" s="25"/>
      <c r="L15" s="25">
        <v>15</v>
      </c>
      <c r="M15" s="26"/>
      <c r="N15" s="19"/>
      <c r="O15" s="69">
        <f t="shared" si="1"/>
        <v>54</v>
      </c>
      <c r="P15" s="66">
        <f t="shared" si="2"/>
        <v>2680.1253112033196</v>
      </c>
      <c r="Q15" s="63">
        <v>2000</v>
      </c>
      <c r="R15" s="60">
        <f t="shared" si="0"/>
        <v>680.1253112033196</v>
      </c>
      <c r="T15" t="s">
        <v>27</v>
      </c>
    </row>
    <row r="16" spans="1:20" ht="15">
      <c r="A16" s="42">
        <v>7</v>
      </c>
      <c r="B16" s="50" t="s">
        <v>14</v>
      </c>
      <c r="C16" s="7">
        <v>2.5</v>
      </c>
      <c r="D16" s="8">
        <v>9.5</v>
      </c>
      <c r="E16" s="9"/>
      <c r="F16" s="24"/>
      <c r="G16" s="25"/>
      <c r="H16" s="25"/>
      <c r="I16" s="26"/>
      <c r="J16" s="24">
        <v>5</v>
      </c>
      <c r="K16" s="25">
        <v>10</v>
      </c>
      <c r="L16" s="25">
        <v>15</v>
      </c>
      <c r="M16" s="26"/>
      <c r="N16" s="19"/>
      <c r="O16" s="69">
        <f t="shared" si="1"/>
        <v>42</v>
      </c>
      <c r="P16" s="66">
        <f t="shared" si="2"/>
        <v>2084.541908713693</v>
      </c>
      <c r="Q16" s="63">
        <f aca="true" t="shared" si="3" ref="Q16:Q23">P16</f>
        <v>2084.541908713693</v>
      </c>
      <c r="R16" s="60">
        <f aca="true" t="shared" si="4" ref="R16:R24">P16-Q16</f>
        <v>0</v>
      </c>
      <c r="T16" t="s">
        <v>28</v>
      </c>
    </row>
    <row r="17" spans="1:18" ht="15">
      <c r="A17" s="42">
        <v>8</v>
      </c>
      <c r="B17" s="50" t="s">
        <v>11</v>
      </c>
      <c r="C17" s="13">
        <v>23</v>
      </c>
      <c r="D17" s="8">
        <v>12</v>
      </c>
      <c r="E17" s="9"/>
      <c r="F17" s="24"/>
      <c r="G17" s="25"/>
      <c r="H17" s="25"/>
      <c r="I17" s="26"/>
      <c r="J17" s="24"/>
      <c r="K17" s="25"/>
      <c r="L17" s="25"/>
      <c r="M17" s="26"/>
      <c r="N17" s="19"/>
      <c r="O17" s="69">
        <f t="shared" si="1"/>
        <v>35</v>
      </c>
      <c r="P17" s="66">
        <f t="shared" si="2"/>
        <v>1737.1182572614107</v>
      </c>
      <c r="Q17" s="63">
        <f t="shared" si="3"/>
        <v>1737.1182572614107</v>
      </c>
      <c r="R17" s="60">
        <f t="shared" si="4"/>
        <v>0</v>
      </c>
    </row>
    <row r="18" spans="1:20" ht="15">
      <c r="A18" s="52">
        <v>9</v>
      </c>
      <c r="B18" s="50" t="s">
        <v>7</v>
      </c>
      <c r="C18" s="7">
        <v>9.5</v>
      </c>
      <c r="D18" s="8">
        <v>10</v>
      </c>
      <c r="E18" s="10">
        <v>14.5</v>
      </c>
      <c r="F18" s="24"/>
      <c r="G18" s="25"/>
      <c r="H18" s="25"/>
      <c r="I18" s="26"/>
      <c r="J18" s="24"/>
      <c r="K18" s="25"/>
      <c r="L18" s="25"/>
      <c r="M18" s="26"/>
      <c r="N18" s="19"/>
      <c r="O18" s="69">
        <f t="shared" si="1"/>
        <v>34</v>
      </c>
      <c r="P18" s="66">
        <f t="shared" si="2"/>
        <v>1687.4863070539418</v>
      </c>
      <c r="Q18" s="63">
        <f t="shared" si="3"/>
        <v>1687.4863070539418</v>
      </c>
      <c r="R18" s="60">
        <f t="shared" si="4"/>
        <v>0</v>
      </c>
      <c r="T18" s="4" t="s">
        <v>26</v>
      </c>
    </row>
    <row r="19" spans="1:18" ht="15">
      <c r="A19" s="42">
        <v>10</v>
      </c>
      <c r="B19" s="50" t="s">
        <v>10</v>
      </c>
      <c r="C19" s="7">
        <v>6</v>
      </c>
      <c r="D19" s="8">
        <v>17</v>
      </c>
      <c r="E19" s="9"/>
      <c r="F19" s="24"/>
      <c r="G19" s="25"/>
      <c r="H19" s="25"/>
      <c r="I19" s="26"/>
      <c r="J19" s="24"/>
      <c r="K19" s="25"/>
      <c r="L19" s="25"/>
      <c r="M19" s="26"/>
      <c r="N19" s="19"/>
      <c r="O19" s="69">
        <f t="shared" si="1"/>
        <v>23</v>
      </c>
      <c r="P19" s="66">
        <f t="shared" si="2"/>
        <v>1141.5348547717842</v>
      </c>
      <c r="Q19" s="63">
        <f t="shared" si="3"/>
        <v>1141.5348547717842</v>
      </c>
      <c r="R19" s="60">
        <f t="shared" si="4"/>
        <v>0</v>
      </c>
    </row>
    <row r="20" spans="1:20" ht="15">
      <c r="A20" s="42">
        <v>11</v>
      </c>
      <c r="B20" s="50" t="s">
        <v>13</v>
      </c>
      <c r="C20" s="13">
        <v>1.5</v>
      </c>
      <c r="D20" s="16">
        <v>10.5</v>
      </c>
      <c r="E20" s="9"/>
      <c r="F20" s="24"/>
      <c r="G20" s="25"/>
      <c r="H20" s="25"/>
      <c r="I20" s="26"/>
      <c r="J20" s="24"/>
      <c r="K20" s="25"/>
      <c r="L20" s="25"/>
      <c r="M20" s="26"/>
      <c r="N20" s="19"/>
      <c r="O20" s="69">
        <f t="shared" si="1"/>
        <v>12</v>
      </c>
      <c r="P20" s="66">
        <f t="shared" si="2"/>
        <v>595.5834024896266</v>
      </c>
      <c r="Q20" s="63">
        <f t="shared" si="3"/>
        <v>595.5834024896266</v>
      </c>
      <c r="R20" s="60">
        <f t="shared" si="4"/>
        <v>0</v>
      </c>
      <c r="T20" t="s">
        <v>29</v>
      </c>
    </row>
    <row r="21" spans="1:20" ht="15">
      <c r="A21" s="42">
        <v>12</v>
      </c>
      <c r="B21" s="50" t="s">
        <v>6</v>
      </c>
      <c r="C21" s="13">
        <v>1.5</v>
      </c>
      <c r="D21" s="8">
        <v>2.5</v>
      </c>
      <c r="E21" s="14">
        <v>6.5</v>
      </c>
      <c r="F21" s="31"/>
      <c r="G21" s="32"/>
      <c r="H21" s="32"/>
      <c r="I21" s="33"/>
      <c r="J21" s="31"/>
      <c r="K21" s="32"/>
      <c r="L21" s="32"/>
      <c r="M21" s="33"/>
      <c r="N21" s="34"/>
      <c r="O21" s="69">
        <f t="shared" si="1"/>
        <v>10.5</v>
      </c>
      <c r="P21" s="66">
        <f t="shared" si="2"/>
        <v>521.1354771784232</v>
      </c>
      <c r="Q21" s="63">
        <f t="shared" si="3"/>
        <v>521.1354771784232</v>
      </c>
      <c r="R21" s="60">
        <f t="shared" si="4"/>
        <v>0</v>
      </c>
      <c r="T21" t="s">
        <v>32</v>
      </c>
    </row>
    <row r="22" spans="1:20" ht="15">
      <c r="A22" s="52">
        <v>13</v>
      </c>
      <c r="B22" s="50" t="s">
        <v>9</v>
      </c>
      <c r="C22" s="7">
        <v>4.5</v>
      </c>
      <c r="D22" s="16">
        <v>2.5</v>
      </c>
      <c r="E22" s="14">
        <v>1.5</v>
      </c>
      <c r="F22" s="24"/>
      <c r="G22" s="25"/>
      <c r="H22" s="25"/>
      <c r="I22" s="26"/>
      <c r="J22" s="24"/>
      <c r="K22" s="25"/>
      <c r="L22" s="25"/>
      <c r="M22" s="26"/>
      <c r="N22" s="19"/>
      <c r="O22" s="69">
        <f t="shared" si="1"/>
        <v>8.5</v>
      </c>
      <c r="P22" s="66">
        <f t="shared" si="2"/>
        <v>421.87157676348545</v>
      </c>
      <c r="Q22" s="63">
        <f t="shared" si="3"/>
        <v>421.87157676348545</v>
      </c>
      <c r="R22" s="60">
        <f t="shared" si="4"/>
        <v>0</v>
      </c>
      <c r="T22" t="s">
        <v>31</v>
      </c>
    </row>
    <row r="23" spans="1:20" ht="15">
      <c r="A23" s="42">
        <v>14</v>
      </c>
      <c r="B23" s="50" t="s">
        <v>15</v>
      </c>
      <c r="C23" s="7"/>
      <c r="D23" s="8">
        <v>8</v>
      </c>
      <c r="E23" s="9"/>
      <c r="F23" s="24"/>
      <c r="G23" s="25"/>
      <c r="H23" s="25"/>
      <c r="I23" s="26"/>
      <c r="J23" s="24"/>
      <c r="K23" s="25"/>
      <c r="L23" s="25"/>
      <c r="M23" s="26"/>
      <c r="N23" s="19"/>
      <c r="O23" s="69">
        <f>SUM(C23:N23)</f>
        <v>8</v>
      </c>
      <c r="P23" s="66">
        <f t="shared" si="2"/>
        <v>397.05560165975106</v>
      </c>
      <c r="Q23" s="63">
        <f t="shared" si="3"/>
        <v>397.05560165975106</v>
      </c>
      <c r="R23" s="60">
        <f t="shared" si="4"/>
        <v>0</v>
      </c>
      <c r="T23" t="s">
        <v>30</v>
      </c>
    </row>
    <row r="24" spans="1:19" ht="15" thickBot="1">
      <c r="A24" s="42">
        <v>15</v>
      </c>
      <c r="B24" s="51" t="s">
        <v>15</v>
      </c>
      <c r="C24" s="11"/>
      <c r="D24" s="12"/>
      <c r="E24" s="17">
        <v>1.5</v>
      </c>
      <c r="F24" s="27"/>
      <c r="G24" s="28"/>
      <c r="H24" s="28"/>
      <c r="I24" s="29"/>
      <c r="J24" s="27"/>
      <c r="K24" s="28"/>
      <c r="L24" s="28"/>
      <c r="M24" s="29"/>
      <c r="N24" s="20"/>
      <c r="O24" s="70">
        <f t="shared" si="1"/>
        <v>1.5</v>
      </c>
      <c r="P24" s="67">
        <f t="shared" si="2"/>
        <v>74.44792531120332</v>
      </c>
      <c r="Q24" s="64">
        <f>P24</f>
        <v>74.44792531120332</v>
      </c>
      <c r="R24" s="60">
        <f t="shared" si="4"/>
        <v>0</v>
      </c>
      <c r="S24" s="65" t="s">
        <v>52</v>
      </c>
    </row>
    <row r="25" spans="15:19" ht="15">
      <c r="O25" s="56">
        <f>SUM(O10:O24)</f>
        <v>602.5</v>
      </c>
      <c r="P25" s="57">
        <f>SUM(P10:P24)</f>
        <v>29903.250000000004</v>
      </c>
      <c r="Q25" s="57">
        <f>SUM(Q10:Q24)</f>
        <v>20660.77531120332</v>
      </c>
      <c r="R25" s="57">
        <f>SUM(R10:R24)</f>
        <v>9242.474688796681</v>
      </c>
      <c r="S25" s="57">
        <f>SUM(Q25:R25)</f>
        <v>29903.25</v>
      </c>
    </row>
    <row r="26" spans="2:6" ht="15">
      <c r="B26" s="37" t="s">
        <v>38</v>
      </c>
      <c r="C26" s="36" t="s">
        <v>39</v>
      </c>
      <c r="F26" s="38"/>
    </row>
    <row r="28" spans="2:5" ht="15">
      <c r="B28" t="s">
        <v>44</v>
      </c>
      <c r="C28">
        <v>39871</v>
      </c>
      <c r="D28">
        <v>100</v>
      </c>
      <c r="E28" t="s">
        <v>47</v>
      </c>
    </row>
    <row r="29" spans="2:5" ht="15">
      <c r="B29" t="s">
        <v>45</v>
      </c>
      <c r="C29" s="53">
        <f>C28*25/100</f>
        <v>9967.75</v>
      </c>
      <c r="D29">
        <v>25</v>
      </c>
      <c r="E29" t="s">
        <v>47</v>
      </c>
    </row>
    <row r="30" spans="2:5" ht="15">
      <c r="B30" s="54" t="s">
        <v>46</v>
      </c>
      <c r="C30" s="55">
        <f>C28*75/100</f>
        <v>29903.25</v>
      </c>
      <c r="D30" s="54">
        <v>75</v>
      </c>
      <c r="E30" s="54" t="s">
        <v>47</v>
      </c>
    </row>
    <row r="31" spans="2:3" ht="15">
      <c r="B31" t="s">
        <v>48</v>
      </c>
      <c r="C31" s="53">
        <f>SUM(C29:C30)</f>
        <v>39871</v>
      </c>
    </row>
    <row r="32" ht="15">
      <c r="C32" s="53"/>
    </row>
    <row r="33" ht="15">
      <c r="B33" t="s">
        <v>50</v>
      </c>
    </row>
    <row r="34" spans="2:3" ht="15">
      <c r="B34" s="59">
        <v>44321</v>
      </c>
      <c r="C34">
        <v>23923</v>
      </c>
    </row>
    <row r="35" spans="2:3" ht="15">
      <c r="B35" s="59">
        <v>44336</v>
      </c>
      <c r="C35">
        <v>15948</v>
      </c>
    </row>
    <row r="36" ht="15">
      <c r="C36">
        <f>SUM(C34:C35)</f>
        <v>39871</v>
      </c>
    </row>
    <row r="46" spans="2:3" ht="15">
      <c r="B46" s="2"/>
      <c r="C46" s="1"/>
    </row>
  </sheetData>
  <mergeCells count="8">
    <mergeCell ref="P8:R8"/>
    <mergeCell ref="O8:O9"/>
    <mergeCell ref="A8:A9"/>
    <mergeCell ref="C8:E8"/>
    <mergeCell ref="F8:I8"/>
    <mergeCell ref="J8:M8"/>
    <mergeCell ref="N8:N9"/>
    <mergeCell ref="B8:B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Linnakantselei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Kalbina</dc:creator>
  <cp:keywords/>
  <dc:description/>
  <cp:lastModifiedBy>Igor Serman</cp:lastModifiedBy>
  <cp:lastPrinted>2021-03-31T12:34:36Z</cp:lastPrinted>
  <dcterms:created xsi:type="dcterms:W3CDTF">2020-12-05T11:56:35Z</dcterms:created>
  <dcterms:modified xsi:type="dcterms:W3CDTF">2021-04-27T10:28:20Z</dcterms:modified>
  <cp:category/>
  <cp:version/>
  <cp:contentType/>
  <cp:contentStatus/>
</cp:coreProperties>
</file>